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Responses'!$A$1:$I$24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4" i="6"/>
  <c r="C2" i="6"/>
  <c r="C21" i="1" l="1"/>
  <c r="C24" i="1" l="1"/>
  <c r="E23" i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<sst xmlns="http://schemas.openxmlformats.org/spreadsheetml/2006/main" count="249" uniqueCount="130">
  <si>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</si>
  <si>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</si>
  <si>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</si>
  <si>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</si>
  <si>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</si>
  <si>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</si>
  <si>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</si>
  <si>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</si>
  <si>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</si>
  <si>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</si>
  <si>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</si>
  <si>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</si>
  <si>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</si>
  <si>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</si>
  <si>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</si>
  <si>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</si>
  <si>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</si>
  <si>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</si>
  <si>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</si>
  <si>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</si>
  <si>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</si>
  <si>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</si>
  <si>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</si>
  <si>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</si>
  <si>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</si>
  <si>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</si>
  <si>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</si>
  <si>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</si>
  <si>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</si>
  <si>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</si>
  <si>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</si>
  <si>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</si>
  <si>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</si>
  <si>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</si>
  <si>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</si>
  <si>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</si>
  <si>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</si>
  <si>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</si>
  <si>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</si>
  <si>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</si>
  <si>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</si>
  <si>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</si>
  <si>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</si>
  <si>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</si>
  <si>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</si>
  <si>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</si>
  <si>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</si>
  <si>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</si>
  <si>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</si>
  <si>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</si>
  <si>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</si>
  <si>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</si>
  <si>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</si>
  <si>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</si>
  <si>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</si>
  <si>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</si>
  <si>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</si>
  <si>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</si>
  <si>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</si>
  <si>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</si>
  <si>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</si>
  <si>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</si>
  <si>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</si>
  <si>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</si>
  <si>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</si>
  <si>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</si>
  <si>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</si>
  <si>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</si>
  <si>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</si>
  <si>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</si>
  <si>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</si>
  <si>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</si>
  <si>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</si>
  <si>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</si>
  <si>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</si>
  <si>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</si>
  <si>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</si>
  <si>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</si>
  <si>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</si>
  <si>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</si>
  <si>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</si>
  <si>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</si>
  <si>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</si>
  <si>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</si>
  <si>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</si>
  <si>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</si>
  <si>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</si>
  <si>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</si>
  <si>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</si>
  <si>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</si>
  <si>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</si>
  <si>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</si>
  <si>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</si>
  <si>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</si>
  <si>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</si>
  <si>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</si>
  <si>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</si>
  <si>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</si>
  <si>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</si>
  <si>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</si>
  <si>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</si>
  <si>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</si>
  <si>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</si>
  <si>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</si>
  <si>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</si>
  <si>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</si>
  <si>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</si>
  <si>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</si>
  <si>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</si>
  <si>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</si>
  <si>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</si>
  <si>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1.9.16</t>
  </si>
  <si>
    <t>Good doctor, good service</t>
  </si>
  <si>
    <t>You care more than manyothers</t>
  </si>
  <si>
    <t>Friendly and efficient service</t>
  </si>
  <si>
    <t>Whilst it took a little while for someone to pick up the phone when I got through I was dealt with in a very profesisonal and efficient manner.  I got an appointment the same day.  The doctor was kind and listened to what I thought was wrong.</t>
  </si>
  <si>
    <t>Always recommend this GP as never struggle to get appointment and always thorough</t>
  </si>
  <si>
    <t>Fast service for chest infection</t>
  </si>
  <si>
    <t>Excellent</t>
  </si>
  <si>
    <t>The doctors listened to my problems , was understanding and thorough</t>
  </si>
  <si>
    <t>Always very helpful and informative</t>
  </si>
  <si>
    <t>Kind, quickly seen.  Good bedside manner</t>
  </si>
  <si>
    <t>Always feel like they listen to get my sons problems resolved, couldn’t thank them enough</t>
  </si>
  <si>
    <t>Extremely fast and helpful</t>
  </si>
  <si>
    <t>Always helpful and good customer/patient service.  Doctors brilliant</t>
  </si>
  <si>
    <t>Always try their best to get you seen to asap.  Lovely and friendly service.  Always been at this doctors since being a child and never had a problem</t>
  </si>
  <si>
    <t>Fast friendly and listened to me</t>
  </si>
  <si>
    <t>The doctors are extremely caring and make me feel at ease with my problems.  Nothing is too much trouble.  I am very happy being a patient here.  They are tremendous people</t>
  </si>
  <si>
    <t>Being able to see doctor quickly in most circumstances.  Always supportive</t>
  </si>
  <si>
    <t>MONTH OF RETURN:    September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</si>
</sst>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27144"/>
          <a:ext cx="3346163" cy="691819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70446" y="207144"/>
          <a:ext cx="2882145" cy="360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01600" rIns="0" bIns="1016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0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70446" y="207144"/>
        <a:ext cx="2882145" cy="360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E7" sqref="E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129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15</v>
      </c>
      <c r="D16" s="52"/>
      <c r="E16" s="88">
        <f>IFERROR(C16/C$23,"")</f>
        <v>0.78947368421052633</v>
      </c>
    </row>
    <row r="17" spans="1:7" x14ac:dyDescent="0.25">
      <c r="A17" s="37" t="s">
        <v>6</v>
      </c>
      <c r="B17" s="38"/>
      <c r="C17" s="39">
        <v>4</v>
      </c>
      <c r="D17" s="40"/>
      <c r="E17" s="89">
        <f t="shared" ref="E17:E21" si="0">IFERROR(C17/C$23,"")</f>
        <v>0.21052631578947367</v>
      </c>
    </row>
    <row r="18" spans="1:7" x14ac:dyDescent="0.25">
      <c r="A18" s="33" t="s">
        <v>34</v>
      </c>
      <c r="B18" s="34"/>
      <c r="C18" s="35">
        <v>0</v>
      </c>
      <c r="D18" s="36"/>
      <c r="E18" s="90">
        <f t="shared" si="0"/>
        <v>0</v>
      </c>
    </row>
    <row r="19" spans="1:7" x14ac:dyDescent="0.25">
      <c r="A19" s="29" t="s">
        <v>7</v>
      </c>
      <c r="B19" s="30"/>
      <c r="C19" s="31">
        <v>0</v>
      </c>
      <c r="D19" s="32"/>
      <c r="E19" s="91">
        <f t="shared" si="0"/>
        <v>0</v>
      </c>
    </row>
    <row r="20" spans="1:7" x14ac:dyDescent="0.25">
      <c r="A20" s="25" t="s">
        <v>36</v>
      </c>
      <c r="B20" s="26"/>
      <c r="C20" s="27"/>
      <c r="D20" s="28"/>
      <c r="E20" s="92">
        <f t="shared" si="0"/>
        <v>0</v>
      </c>
    </row>
    <row r="21" spans="1:7" x14ac:dyDescent="0.25">
      <c r="A21" s="46" t="s">
        <v>8</v>
      </c>
      <c r="B21" s="47"/>
      <c r="C21" s="48">
        <f>COUNTIF('Patient Responses'!C10:C137,"Don't Know")</f>
        <v>0</v>
      </c>
      <c r="D21" s="49"/>
      <c r="E21" s="93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>
        <v>19</v>
      </c>
      <c r="D23" s="83"/>
      <c r="E23" s="94">
        <f>IFERROR(C23/C$23,"")</f>
        <v>1</v>
      </c>
    </row>
    <row r="24" spans="1:7" ht="15.75" x14ac:dyDescent="0.25">
      <c r="A24" s="77" t="s">
        <v>33</v>
      </c>
      <c r="B24" s="78"/>
      <c r="C24" s="95">
        <f>SUM(C16:C17)</f>
        <v>19</v>
      </c>
      <c r="D24" s="79"/>
      <c r="E24" s="87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 t="s">
        <v>46</v>
      </c>
      <c r="D26" s="56"/>
      <c r="E26" s="57" t="s">
        <v>45</v>
      </c>
    </row>
    <row r="27" spans="1:7" x14ac:dyDescent="0.25">
      <c r="A27" s="69" t="s">
        <v>53</v>
      </c>
      <c r="B27" s="70"/>
      <c r="C27" s="71">
        <v>33</v>
      </c>
      <c r="D27" s="71"/>
      <c r="E27" s="72">
        <f>IFERROR(C27/SUM(C$27:C$32),"")</f>
        <v>1</v>
      </c>
    </row>
    <row r="28" spans="1:7" x14ac:dyDescent="0.25">
      <c r="A28" s="65" t="s">
        <v>54</v>
      </c>
      <c r="B28" s="66"/>
      <c r="C28" s="67">
        <f>COUNTIF('Patient Responses'!B10:B137,"Telephone call")</f>
        <v>0</v>
      </c>
      <c r="D28" s="67"/>
      <c r="E28" s="68">
        <f t="shared" ref="E28:E32" si="1">IFERROR(C28/SUM(C$27:C$32),"")</f>
        <v>0</v>
      </c>
    </row>
    <row r="29" spans="1:7" x14ac:dyDescent="0.25">
      <c r="A29" s="69" t="s">
        <v>55</v>
      </c>
      <c r="B29" s="70"/>
      <c r="C29" s="71">
        <f>COUNTIF('Patient Responses'!B10:B137,"Tablet/kiosk")</f>
        <v>0</v>
      </c>
      <c r="D29" s="71"/>
      <c r="E29" s="72">
        <f t="shared" si="1"/>
        <v>0</v>
      </c>
    </row>
    <row r="30" spans="1:7" x14ac:dyDescent="0.25">
      <c r="A30" s="65" t="s">
        <v>56</v>
      </c>
      <c r="B30" s="66"/>
      <c r="C30" s="67">
        <f>COUNTIF('Patient Responses'!B10:B137,"SMS/text message")</f>
        <v>0</v>
      </c>
      <c r="D30" s="67"/>
      <c r="E30" s="68">
        <f t="shared" si="1"/>
        <v>0</v>
      </c>
    </row>
    <row r="31" spans="1:7" x14ac:dyDescent="0.25">
      <c r="A31" s="69" t="s">
        <v>57</v>
      </c>
      <c r="B31" s="70"/>
      <c r="C31" s="71">
        <f>COUNTIF('Patient Responses'!B10:B137,"Smartphone app or online")</f>
        <v>0</v>
      </c>
      <c r="D31" s="71"/>
      <c r="E31" s="72">
        <f t="shared" si="1"/>
        <v>0</v>
      </c>
    </row>
    <row r="32" spans="1:7" x14ac:dyDescent="0.25">
      <c r="A32" s="73" t="s">
        <v>58</v>
      </c>
      <c r="B32" s="74"/>
      <c r="C32" s="75">
        <f>COUNTIF('Patient Responses'!B10:B137,"Other")</f>
        <v>0</v>
      </c>
      <c r="D32" s="75"/>
      <c r="E32" s="76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zoomScaleNormal="100" workbookViewId="0">
      <pane ySplit="9" topLeftCell="A19" activePane="bottomLeft" state="frozen"/>
      <selection pane="bottomLeft" sqref="A1:XFD1048576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42614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 t="s">
        <v>111</v>
      </c>
      <c r="B10" s="59" t="s">
        <v>53</v>
      </c>
      <c r="C10" s="60" t="s">
        <v>5</v>
      </c>
      <c r="D10" s="61" t="s">
        <v>112</v>
      </c>
      <c r="E10" s="61" t="s">
        <v>77</v>
      </c>
      <c r="F10" s="61" t="s">
        <v>104</v>
      </c>
      <c r="G10" s="61" t="s">
        <v>86</v>
      </c>
      <c r="H10" s="61"/>
      <c r="I10" s="84"/>
    </row>
    <row r="11" spans="1:9" x14ac:dyDescent="0.25">
      <c r="A11" s="59" t="s">
        <v>111</v>
      </c>
      <c r="B11" s="59" t="s">
        <v>53</v>
      </c>
      <c r="C11" s="60" t="s">
        <v>5</v>
      </c>
      <c r="D11" s="61" t="s">
        <v>113</v>
      </c>
      <c r="E11" s="61" t="s">
        <v>77</v>
      </c>
      <c r="F11" s="61" t="s">
        <v>105</v>
      </c>
      <c r="G11" s="61" t="s">
        <v>86</v>
      </c>
      <c r="H11" s="61"/>
      <c r="I11" s="84"/>
    </row>
    <row r="12" spans="1:9" x14ac:dyDescent="0.25">
      <c r="A12" s="59" t="s">
        <v>111</v>
      </c>
      <c r="B12" s="59" t="s">
        <v>53</v>
      </c>
      <c r="C12" s="60" t="s">
        <v>6</v>
      </c>
      <c r="D12" s="61" t="s">
        <v>114</v>
      </c>
      <c r="E12" s="61" t="s">
        <v>77</v>
      </c>
      <c r="F12" s="61" t="s">
        <v>101</v>
      </c>
      <c r="G12" s="61" t="s">
        <v>86</v>
      </c>
      <c r="H12" s="61"/>
      <c r="I12" s="84"/>
    </row>
    <row r="13" spans="1:9" ht="48" x14ac:dyDescent="0.25">
      <c r="A13" s="59" t="s">
        <v>111</v>
      </c>
      <c r="B13" s="59" t="s">
        <v>53</v>
      </c>
      <c r="C13" s="60" t="s">
        <v>5</v>
      </c>
      <c r="D13" s="61" t="s">
        <v>115</v>
      </c>
      <c r="E13" s="61" t="s">
        <v>77</v>
      </c>
      <c r="F13" s="61" t="s">
        <v>103</v>
      </c>
      <c r="G13" s="61" t="s">
        <v>86</v>
      </c>
      <c r="H13" s="61"/>
      <c r="I13" s="84"/>
    </row>
    <row r="14" spans="1:9" ht="24" x14ac:dyDescent="0.25">
      <c r="A14" s="59" t="s">
        <v>111</v>
      </c>
      <c r="B14" s="59" t="s">
        <v>53</v>
      </c>
      <c r="C14" s="60" t="s">
        <v>5</v>
      </c>
      <c r="D14" s="61" t="s">
        <v>116</v>
      </c>
      <c r="E14" s="61" t="s">
        <v>77</v>
      </c>
      <c r="F14" s="61" t="s">
        <v>101</v>
      </c>
      <c r="G14" s="61" t="s">
        <v>86</v>
      </c>
      <c r="H14" s="61"/>
      <c r="I14" s="84"/>
    </row>
    <row r="15" spans="1:9" x14ac:dyDescent="0.25">
      <c r="A15" s="59" t="s">
        <v>111</v>
      </c>
      <c r="B15" s="59" t="s">
        <v>53</v>
      </c>
      <c r="C15" s="60" t="s">
        <v>5</v>
      </c>
      <c r="D15" s="61" t="s">
        <v>117</v>
      </c>
      <c r="E15" s="61" t="s">
        <v>77</v>
      </c>
      <c r="F15" s="61" t="s">
        <v>103</v>
      </c>
      <c r="G15" s="61" t="s">
        <v>86</v>
      </c>
      <c r="H15" s="61"/>
      <c r="I15" s="84"/>
    </row>
    <row r="16" spans="1:9" x14ac:dyDescent="0.25">
      <c r="A16" s="59" t="s">
        <v>111</v>
      </c>
      <c r="B16" s="59" t="s">
        <v>53</v>
      </c>
      <c r="C16" s="60" t="s">
        <v>6</v>
      </c>
      <c r="D16" s="61"/>
      <c r="E16" s="61" t="s">
        <v>80</v>
      </c>
      <c r="F16" s="61" t="s">
        <v>104</v>
      </c>
      <c r="G16" s="61" t="s">
        <v>86</v>
      </c>
      <c r="H16" s="61"/>
      <c r="I16" s="84"/>
    </row>
    <row r="17" spans="1:9" x14ac:dyDescent="0.25">
      <c r="A17" s="59" t="s">
        <v>111</v>
      </c>
      <c r="B17" s="59" t="s">
        <v>53</v>
      </c>
      <c r="C17" s="60" t="s">
        <v>5</v>
      </c>
      <c r="D17" s="61" t="s">
        <v>124</v>
      </c>
      <c r="E17" s="61" t="s">
        <v>77</v>
      </c>
      <c r="F17" s="61" t="s">
        <v>105</v>
      </c>
      <c r="G17" s="61" t="s">
        <v>86</v>
      </c>
      <c r="H17" s="61"/>
      <c r="I17" s="84"/>
    </row>
    <row r="18" spans="1:9" x14ac:dyDescent="0.25">
      <c r="A18" s="59" t="s">
        <v>111</v>
      </c>
      <c r="B18" s="59" t="s">
        <v>53</v>
      </c>
      <c r="C18" s="60" t="s">
        <v>5</v>
      </c>
      <c r="D18" s="61"/>
      <c r="E18" s="61" t="s">
        <v>77</v>
      </c>
      <c r="F18" s="61" t="s">
        <v>103</v>
      </c>
      <c r="G18" s="61" t="s">
        <v>85</v>
      </c>
      <c r="H18" s="61"/>
      <c r="I18" s="84"/>
    </row>
    <row r="19" spans="1:9" x14ac:dyDescent="0.25">
      <c r="A19" s="59" t="s">
        <v>111</v>
      </c>
      <c r="B19" s="59" t="s">
        <v>53</v>
      </c>
      <c r="C19" s="60" t="s">
        <v>6</v>
      </c>
      <c r="D19" s="61" t="s">
        <v>118</v>
      </c>
      <c r="E19" s="61" t="s">
        <v>77</v>
      </c>
      <c r="F19" s="61" t="s">
        <v>103</v>
      </c>
      <c r="G19" s="61" t="s">
        <v>85</v>
      </c>
      <c r="H19" s="61"/>
      <c r="I19" s="84"/>
    </row>
    <row r="20" spans="1:9" ht="24" x14ac:dyDescent="0.25">
      <c r="A20" s="59" t="s">
        <v>111</v>
      </c>
      <c r="B20" s="59" t="s">
        <v>53</v>
      </c>
      <c r="C20" s="60" t="s">
        <v>5</v>
      </c>
      <c r="D20" s="61" t="s">
        <v>119</v>
      </c>
      <c r="E20" s="61" t="s">
        <v>77</v>
      </c>
      <c r="F20" s="61" t="s">
        <v>101</v>
      </c>
      <c r="G20" s="61" t="s">
        <v>86</v>
      </c>
      <c r="H20" s="61"/>
      <c r="I20" s="84"/>
    </row>
    <row r="21" spans="1:9" x14ac:dyDescent="0.25">
      <c r="A21" s="59" t="s">
        <v>111</v>
      </c>
      <c r="B21" s="59" t="s">
        <v>53</v>
      </c>
      <c r="C21" s="60" t="s">
        <v>5</v>
      </c>
      <c r="D21" s="61" t="s">
        <v>120</v>
      </c>
      <c r="E21" s="61" t="s">
        <v>77</v>
      </c>
      <c r="F21" s="61"/>
      <c r="G21" s="61"/>
      <c r="H21" s="61"/>
      <c r="I21" s="84"/>
    </row>
    <row r="22" spans="1:9" ht="36" x14ac:dyDescent="0.25">
      <c r="A22" s="59" t="s">
        <v>111</v>
      </c>
      <c r="B22" s="59" t="s">
        <v>53</v>
      </c>
      <c r="C22" s="60" t="s">
        <v>5</v>
      </c>
      <c r="D22" s="61" t="s">
        <v>125</v>
      </c>
      <c r="E22" s="61" t="s">
        <v>77</v>
      </c>
      <c r="F22" s="61" t="s">
        <v>101</v>
      </c>
      <c r="G22" s="61" t="s">
        <v>86</v>
      </c>
      <c r="H22" s="61"/>
      <c r="I22" s="84"/>
    </row>
    <row r="23" spans="1:9" x14ac:dyDescent="0.25">
      <c r="A23" s="59" t="s">
        <v>111</v>
      </c>
      <c r="B23" s="59" t="s">
        <v>53</v>
      </c>
      <c r="C23" s="60" t="s">
        <v>5</v>
      </c>
      <c r="D23" s="61" t="s">
        <v>126</v>
      </c>
      <c r="E23" s="61"/>
      <c r="F23" s="61"/>
      <c r="G23" s="61"/>
      <c r="H23" s="61"/>
      <c r="I23" s="84"/>
    </row>
    <row r="24" spans="1:9" x14ac:dyDescent="0.25">
      <c r="A24" s="59" t="s">
        <v>111</v>
      </c>
      <c r="B24" s="59" t="s">
        <v>53</v>
      </c>
      <c r="C24" s="60" t="s">
        <v>5</v>
      </c>
      <c r="D24" s="61" t="s">
        <v>121</v>
      </c>
      <c r="E24" s="61" t="s">
        <v>77</v>
      </c>
      <c r="F24" s="61" t="s">
        <v>103</v>
      </c>
      <c r="G24" s="61" t="s">
        <v>86</v>
      </c>
      <c r="H24" s="61"/>
      <c r="I24" s="84"/>
    </row>
    <row r="25" spans="1:9" ht="36" x14ac:dyDescent="0.25">
      <c r="A25" s="59" t="s">
        <v>111</v>
      </c>
      <c r="B25" s="59" t="s">
        <v>53</v>
      </c>
      <c r="C25" s="60" t="s">
        <v>5</v>
      </c>
      <c r="D25" s="61" t="s">
        <v>127</v>
      </c>
      <c r="E25" s="61"/>
      <c r="F25" s="61"/>
      <c r="G25" s="61"/>
      <c r="H25" s="61"/>
      <c r="I25" s="84"/>
    </row>
    <row r="26" spans="1:9" ht="24" x14ac:dyDescent="0.25">
      <c r="A26" s="59" t="s">
        <v>111</v>
      </c>
      <c r="B26" s="59" t="s">
        <v>53</v>
      </c>
      <c r="C26" s="60" t="s">
        <v>6</v>
      </c>
      <c r="D26" s="61" t="s">
        <v>122</v>
      </c>
      <c r="E26" s="61" t="s">
        <v>77</v>
      </c>
      <c r="F26" s="61" t="s">
        <v>103</v>
      </c>
      <c r="G26" s="61" t="s">
        <v>86</v>
      </c>
      <c r="H26" s="61"/>
      <c r="I26" s="84"/>
    </row>
    <row r="27" spans="1:9" ht="24" x14ac:dyDescent="0.25">
      <c r="A27" s="59" t="s">
        <v>111</v>
      </c>
      <c r="B27" s="59" t="s">
        <v>53</v>
      </c>
      <c r="C27" s="60" t="s">
        <v>5</v>
      </c>
      <c r="D27" s="61" t="s">
        <v>128</v>
      </c>
      <c r="E27" s="61" t="s">
        <v>77</v>
      </c>
      <c r="F27" s="61" t="s">
        <v>104</v>
      </c>
      <c r="G27" s="61" t="s">
        <v>86</v>
      </c>
      <c r="H27" s="61"/>
      <c r="I27" s="84"/>
    </row>
    <row r="28" spans="1:9" x14ac:dyDescent="0.25">
      <c r="A28" s="59" t="s">
        <v>111</v>
      </c>
      <c r="B28" s="59" t="s">
        <v>53</v>
      </c>
      <c r="C28" s="60" t="s">
        <v>5</v>
      </c>
      <c r="D28" s="61" t="s">
        <v>123</v>
      </c>
      <c r="E28" s="61" t="s">
        <v>77</v>
      </c>
      <c r="F28" s="61" t="s">
        <v>100</v>
      </c>
      <c r="G28" s="61" t="s">
        <v>86</v>
      </c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  <row r="126" spans="1:9" x14ac:dyDescent="0.25">
      <c r="A126" s="59"/>
      <c r="B126" s="59"/>
      <c r="C126" s="60"/>
      <c r="D126" s="61"/>
      <c r="E126" s="61"/>
      <c r="F126" s="61"/>
      <c r="G126" s="61"/>
      <c r="H126" s="61"/>
      <c r="I126" s="84"/>
    </row>
    <row r="127" spans="1:9" x14ac:dyDescent="0.25">
      <c r="A127" s="59"/>
      <c r="B127" s="59"/>
      <c r="C127" s="60"/>
      <c r="D127" s="61"/>
      <c r="E127" s="61"/>
      <c r="F127" s="61"/>
      <c r="G127" s="61"/>
      <c r="H127" s="61"/>
      <c r="I127" s="84"/>
    </row>
    <row r="128" spans="1:9" x14ac:dyDescent="0.25">
      <c r="A128" s="59"/>
      <c r="B128" s="59"/>
      <c r="C128" s="60"/>
      <c r="D128" s="61"/>
      <c r="E128" s="61"/>
      <c r="F128" s="61"/>
      <c r="G128" s="61"/>
      <c r="H128" s="61"/>
      <c r="I128" s="84"/>
    </row>
    <row r="129" spans="1:9" x14ac:dyDescent="0.25">
      <c r="A129" s="59"/>
      <c r="B129" s="59"/>
      <c r="C129" s="60"/>
      <c r="D129" s="61"/>
      <c r="E129" s="61"/>
      <c r="F129" s="61"/>
      <c r="G129" s="61"/>
      <c r="H129" s="61"/>
      <c r="I129" s="84"/>
    </row>
    <row r="130" spans="1:9" x14ac:dyDescent="0.25">
      <c r="A130" s="59"/>
      <c r="B130" s="59"/>
      <c r="C130" s="60"/>
      <c r="D130" s="61"/>
      <c r="E130" s="61"/>
      <c r="F130" s="61"/>
      <c r="G130" s="61"/>
      <c r="H130" s="61"/>
      <c r="I130" s="84"/>
    </row>
    <row r="131" spans="1:9" x14ac:dyDescent="0.25">
      <c r="A131" s="59"/>
      <c r="B131" s="59"/>
      <c r="C131" s="60"/>
      <c r="D131" s="61"/>
      <c r="E131" s="61"/>
      <c r="F131" s="61"/>
      <c r="G131" s="61"/>
      <c r="H131" s="61"/>
      <c r="I131" s="84"/>
    </row>
    <row r="132" spans="1:9" x14ac:dyDescent="0.25">
      <c r="A132" s="59"/>
      <c r="B132" s="59"/>
      <c r="C132" s="60"/>
      <c r="D132" s="61"/>
      <c r="E132" s="61"/>
      <c r="F132" s="61"/>
      <c r="G132" s="61"/>
      <c r="H132" s="61"/>
      <c r="I132" s="84"/>
    </row>
    <row r="133" spans="1:9" x14ac:dyDescent="0.25">
      <c r="A133" s="59"/>
      <c r="B133" s="59"/>
      <c r="C133" s="60"/>
      <c r="D133" s="61"/>
      <c r="E133" s="61"/>
      <c r="F133" s="61"/>
      <c r="G133" s="61"/>
      <c r="H133" s="61"/>
      <c r="I133" s="84"/>
    </row>
    <row r="134" spans="1:9" x14ac:dyDescent="0.25">
      <c r="A134" s="59"/>
      <c r="B134" s="59"/>
      <c r="C134" s="60"/>
      <c r="D134" s="61"/>
      <c r="E134" s="61"/>
      <c r="F134" s="61"/>
      <c r="G134" s="61"/>
      <c r="H134" s="61"/>
      <c r="I134" s="84"/>
    </row>
    <row r="135" spans="1:9" x14ac:dyDescent="0.25">
      <c r="A135" s="59"/>
      <c r="B135" s="59"/>
      <c r="C135" s="60"/>
      <c r="D135" s="61"/>
      <c r="E135" s="61"/>
      <c r="F135" s="61"/>
      <c r="G135" s="61"/>
      <c r="H135" s="61"/>
      <c r="I135" s="84"/>
    </row>
    <row r="136" spans="1:9" x14ac:dyDescent="0.25">
      <c r="A136" s="59"/>
      <c r="B136" s="59"/>
      <c r="C136" s="60"/>
      <c r="D136" s="61"/>
      <c r="E136" s="61"/>
      <c r="F136" s="61"/>
      <c r="G136" s="61"/>
      <c r="H136" s="61"/>
      <c r="I136" s="84"/>
    </row>
    <row r="137" spans="1:9" x14ac:dyDescent="0.25">
      <c r="A137" s="59"/>
      <c r="B137" s="59"/>
      <c r="C137" s="60"/>
      <c r="D137" s="61"/>
      <c r="E137" s="61"/>
      <c r="F137" s="61"/>
      <c r="G137" s="61"/>
      <c r="H137" s="61"/>
      <c r="I137" s="84"/>
    </row>
  </sheetData>
  <mergeCells count="1">
    <mergeCell ref="A1:I1"/>
  </mergeCells>
  <conditionalFormatting sqref="C10:C137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F10:F137</xm:sqref>
        </x14:dataValidation>
        <x14:dataValidation type="list" allowBlank="1" showInputMessage="1" showErrorMessage="1">
          <x14:formula1>
            <xm:f>Lookup!$E$2:$E$4</xm:f>
          </x14:formula1>
          <xm:sqref>G10:G137</xm:sqref>
        </x14:dataValidation>
        <x14:dataValidation type="list" allowBlank="1" showInputMessage="1" showErrorMessage="1">
          <x14:formula1>
            <xm:f>'Summary Data'!$A$27:$A$36</xm:f>
          </x14:formula1>
          <xm:sqref>B10:B137</xm:sqref>
        </x14:dataValidation>
        <x14:dataValidation type="list" allowBlank="1" showInputMessage="1" showErrorMessage="1">
          <x14:formula1>
            <xm:f>Lookup!$A$2:$A$18</xm:f>
          </x14:formula1>
          <xm:sqref>E10:E137</xm:sqref>
        </x14:dataValidation>
        <x14:dataValidation type="list" allowBlank="1" showInputMessage="1" showErrorMessage="1">
          <x14:formula1>
            <xm:f>'Summary Data'!$A$16:$A$21</xm:f>
          </x14:formula1>
          <xm:sqref>C10:C137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2016-10-05T08:18:53Z</cp:lastPrinted>
  <dcterms:created xsi:type="dcterms:W3CDTF">2014-11-25T13:52:41Z</dcterms:created>
  <dcterms:modified xsi:type="dcterms:W3CDTF">2016-10-05T08:18:55Z</dcterms:modified>
</cp:coreProperties>
</file>