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1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Responses'!$A$1:$I$15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4" i="6"/>
  <c r="C2" i="6"/>
  <c r="C21" i="1" l="1"/>
  <c r="C24" i="1" l="1"/>
  <c r="E23" i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<sst xmlns="http://schemas.openxmlformats.org/spreadsheetml/2006/main" count="137" uniqueCount="114">
  <si>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</si>
  <si>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</si>
  <si>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</si>
  <si>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</si>
  <si>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</si>
  <si>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</si>
  <si>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</si>
  <si>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</si>
  <si>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</si>
  <si>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</si>
  <si>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</si>
  <si>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</si>
  <si>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</si>
  <si>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</si>
  <si>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</si>
  <si>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</si>
  <si>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</si>
  <si>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</si>
  <si>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</si>
  <si>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</si>
  <si>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</si>
  <si>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</si>
  <si>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</si>
  <si>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</si>
  <si>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</si>
  <si>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</si>
  <si>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</si>
  <si>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</si>
  <si>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</si>
  <si>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</si>
  <si>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</si>
  <si>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</si>
  <si>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</si>
  <si>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</si>
  <si>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</si>
  <si>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</si>
  <si>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</si>
  <si>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</si>
  <si>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</si>
  <si>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</si>
  <si>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</si>
  <si>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</si>
  <si>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</si>
  <si>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</si>
  <si>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</si>
  <si>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</si>
  <si>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</si>
  <si>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</si>
  <si>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</si>
  <si>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</si>
  <si>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</si>
  <si>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</si>
  <si>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</si>
  <si>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</si>
  <si>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</si>
  <si>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</si>
  <si>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</si>
  <si>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</si>
  <si>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</si>
  <si>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</si>
  <si>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</si>
  <si>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</si>
  <si>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</si>
  <si>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</si>
  <si>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</si>
  <si>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</si>
  <si>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</si>
  <si>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</si>
  <si>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</si>
  <si>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</si>
  <si>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</si>
  <si>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</si>
  <si>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</si>
  <si>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</si>
  <si>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</si>
  <si>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</si>
  <si>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</si>
  <si>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</si>
  <si>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</si>
  <si>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</si>
  <si>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</si>
  <si>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</si>
  <si>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</si>
  <si>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</si>
  <si>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</si>
  <si>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</si>
  <si>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</si>
  <si>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</si>
  <si>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</si>
  <si>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</si>
  <si>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</si>
  <si>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</si>
  <si>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</si>
  <si>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</si>
  <si>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</si>
  <si>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</si>
  <si>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</si>
  <si>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</si>
  <si>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</si>
  <si>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</si>
  <si>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</si>
  <si>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</si>
  <si>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</si>
  <si>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</si>
  <si>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</si>
  <si>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</si>
  <si>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</si>
  <si>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</si>
  <si>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</si>
  <si>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</si>
  <si>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</si>
  <si>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Dec</t>
  </si>
  <si>
    <t>MONTH OF RETURN:   December 2016</t>
  </si>
  <si>
    <t>Kind and very helpful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</si>
</sst>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27144"/>
          <a:ext cx="3346163" cy="691819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70446" y="207144"/>
          <a:ext cx="2882145" cy="360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01600" rIns="0" bIns="1016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0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70446" y="207144"/>
        <a:ext cx="2882145" cy="360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4" zoomScaleNormal="100" workbookViewId="0">
      <selection activeCell="A7" sqref="A7:B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112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8</v>
      </c>
      <c r="D16" s="52"/>
      <c r="E16" s="88">
        <f>IFERROR(C16/C$23,"")</f>
        <v>1</v>
      </c>
    </row>
    <row r="17" spans="1:7" x14ac:dyDescent="0.25">
      <c r="A17" s="37" t="s">
        <v>6</v>
      </c>
      <c r="B17" s="38"/>
      <c r="C17" s="39">
        <v>1</v>
      </c>
      <c r="D17" s="40"/>
      <c r="E17" s="89">
        <f t="shared" ref="E17:E21" si="0">IFERROR(C17/C$23,"")</f>
        <v>0.125</v>
      </c>
    </row>
    <row r="18" spans="1:7" x14ac:dyDescent="0.25">
      <c r="A18" s="33" t="s">
        <v>34</v>
      </c>
      <c r="B18" s="34"/>
      <c r="C18" s="35">
        <v>0</v>
      </c>
      <c r="D18" s="36"/>
      <c r="E18" s="90">
        <f t="shared" si="0"/>
        <v>0</v>
      </c>
    </row>
    <row r="19" spans="1:7" x14ac:dyDescent="0.25">
      <c r="A19" s="29" t="s">
        <v>7</v>
      </c>
      <c r="B19" s="30"/>
      <c r="C19" s="31">
        <v>0</v>
      </c>
      <c r="D19" s="32"/>
      <c r="E19" s="91">
        <f t="shared" si="0"/>
        <v>0</v>
      </c>
    </row>
    <row r="20" spans="1:7" x14ac:dyDescent="0.25">
      <c r="A20" s="25" t="s">
        <v>36</v>
      </c>
      <c r="B20" s="26"/>
      <c r="C20" s="27"/>
      <c r="D20" s="28"/>
      <c r="E20" s="92">
        <f t="shared" si="0"/>
        <v>0</v>
      </c>
    </row>
    <row r="21" spans="1:7" x14ac:dyDescent="0.25">
      <c r="A21" s="46" t="s">
        <v>8</v>
      </c>
      <c r="B21" s="47"/>
      <c r="C21" s="48">
        <f>COUNTIF('Patient Responses'!C10:C128,"Don't Know")</f>
        <v>0</v>
      </c>
      <c r="D21" s="49"/>
      <c r="E21" s="93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>
        <v>8</v>
      </c>
      <c r="D23" s="83"/>
      <c r="E23" s="94">
        <f>IFERROR(C23/C$23,"")</f>
        <v>1</v>
      </c>
    </row>
    <row r="24" spans="1:7" ht="15.75" x14ac:dyDescent="0.25">
      <c r="A24" s="77" t="s">
        <v>33</v>
      </c>
      <c r="B24" s="78"/>
      <c r="C24" s="95">
        <f>SUM(C16:C17)</f>
        <v>9</v>
      </c>
      <c r="D24" s="79"/>
      <c r="E24" s="87">
        <f>IFERROR(C24/C$23,"")</f>
        <v>1.125</v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 t="s">
        <v>46</v>
      </c>
      <c r="D26" s="56"/>
      <c r="E26" s="57" t="s">
        <v>45</v>
      </c>
    </row>
    <row r="27" spans="1:7" x14ac:dyDescent="0.25">
      <c r="A27" s="69" t="s">
        <v>53</v>
      </c>
      <c r="B27" s="70"/>
      <c r="C27" s="71">
        <v>9</v>
      </c>
      <c r="D27" s="71"/>
      <c r="E27" s="72">
        <f>IFERROR(C27/SUM(C$27:C$32),"")</f>
        <v>0.9</v>
      </c>
    </row>
    <row r="28" spans="1:7" x14ac:dyDescent="0.25">
      <c r="A28" s="65" t="s">
        <v>54</v>
      </c>
      <c r="B28" s="66"/>
      <c r="C28" s="67">
        <f>COUNTIF('Patient Responses'!B10:B128,"Telephone call")</f>
        <v>0</v>
      </c>
      <c r="D28" s="67"/>
      <c r="E28" s="68">
        <f t="shared" ref="E28:E32" si="1">IFERROR(C28/SUM(C$27:C$32),"")</f>
        <v>0</v>
      </c>
    </row>
    <row r="29" spans="1:7" x14ac:dyDescent="0.25">
      <c r="A29" s="69" t="s">
        <v>55</v>
      </c>
      <c r="B29" s="70"/>
      <c r="C29" s="71">
        <f>COUNTIF('Patient Responses'!B10:B128,"Tablet/kiosk")</f>
        <v>0</v>
      </c>
      <c r="D29" s="71"/>
      <c r="E29" s="72">
        <f t="shared" si="1"/>
        <v>0</v>
      </c>
    </row>
    <row r="30" spans="1:7" x14ac:dyDescent="0.25">
      <c r="A30" s="65" t="s">
        <v>56</v>
      </c>
      <c r="B30" s="66"/>
      <c r="C30" s="67">
        <f>COUNTIF('Patient Responses'!B10:B128,"SMS/text message")</f>
        <v>1</v>
      </c>
      <c r="D30" s="67"/>
      <c r="E30" s="68">
        <f t="shared" si="1"/>
        <v>0.1</v>
      </c>
    </row>
    <row r="31" spans="1:7" x14ac:dyDescent="0.25">
      <c r="A31" s="69" t="s">
        <v>57</v>
      </c>
      <c r="B31" s="70"/>
      <c r="C31" s="71">
        <f>COUNTIF('Patient Responses'!B10:B128,"Smartphone app or online")</f>
        <v>0</v>
      </c>
      <c r="D31" s="71"/>
      <c r="E31" s="72">
        <f t="shared" si="1"/>
        <v>0</v>
      </c>
    </row>
    <row r="32" spans="1:7" x14ac:dyDescent="0.25">
      <c r="A32" s="73" t="s">
        <v>58</v>
      </c>
      <c r="B32" s="74"/>
      <c r="C32" s="75">
        <f>COUNTIF('Patient Responses'!B10:B128,"Other")</f>
        <v>0</v>
      </c>
      <c r="D32" s="75"/>
      <c r="E32" s="76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zoomScaleNormal="100" workbookViewId="0">
      <pane ySplit="9" topLeftCell="A13" activePane="bottomLeft" state="frozen"/>
      <selection pane="bottomLeft" sqref="A1:XFD1048576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 t="s">
        <v>111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/>
      <c r="B10" s="59"/>
      <c r="C10" s="60"/>
      <c r="D10" s="61"/>
      <c r="E10" s="61"/>
      <c r="F10" s="61"/>
      <c r="G10" s="61"/>
      <c r="H10" s="61"/>
      <c r="I10" s="84"/>
    </row>
    <row r="11" spans="1:9" x14ac:dyDescent="0.25">
      <c r="A11" s="59"/>
      <c r="B11" s="59"/>
      <c r="C11" s="60"/>
      <c r="D11" s="61"/>
      <c r="E11" s="61"/>
      <c r="F11" s="61"/>
      <c r="G11" s="61"/>
      <c r="H11" s="61"/>
      <c r="I11" s="84"/>
    </row>
    <row r="12" spans="1:9" x14ac:dyDescent="0.25">
      <c r="A12" s="59"/>
      <c r="B12" s="59"/>
      <c r="C12" s="60"/>
      <c r="D12" s="61"/>
      <c r="E12" s="61"/>
      <c r="F12" s="61"/>
      <c r="G12" s="61"/>
      <c r="H12" s="61"/>
      <c r="I12" s="84"/>
    </row>
    <row r="13" spans="1:9" x14ac:dyDescent="0.25">
      <c r="A13" s="59">
        <v>42725</v>
      </c>
      <c r="B13" s="59" t="s">
        <v>56</v>
      </c>
      <c r="C13" s="60" t="s">
        <v>5</v>
      </c>
      <c r="D13" s="61"/>
      <c r="E13" s="61"/>
      <c r="F13" s="61"/>
      <c r="G13" s="61"/>
      <c r="H13" s="61"/>
      <c r="I13" s="84"/>
    </row>
    <row r="14" spans="1:9" x14ac:dyDescent="0.25">
      <c r="A14" s="59">
        <v>42705</v>
      </c>
      <c r="B14" s="59" t="s">
        <v>53</v>
      </c>
      <c r="C14" s="60" t="s">
        <v>5</v>
      </c>
      <c r="D14" s="61" t="s">
        <v>113</v>
      </c>
      <c r="E14" s="61"/>
      <c r="F14" s="61"/>
      <c r="G14" s="61"/>
      <c r="H14" s="61"/>
      <c r="I14" s="84"/>
    </row>
    <row r="15" spans="1:9" x14ac:dyDescent="0.25">
      <c r="A15" s="59">
        <v>42705</v>
      </c>
      <c r="B15" s="59" t="s">
        <v>53</v>
      </c>
      <c r="C15" s="60" t="s">
        <v>5</v>
      </c>
      <c r="D15" s="61"/>
      <c r="E15" s="61" t="s">
        <v>77</v>
      </c>
      <c r="F15" s="61" t="s">
        <v>104</v>
      </c>
      <c r="G15" s="61" t="s">
        <v>86</v>
      </c>
      <c r="H15" s="61"/>
      <c r="I15" s="84"/>
    </row>
    <row r="16" spans="1:9" x14ac:dyDescent="0.25">
      <c r="A16" s="59"/>
      <c r="B16" s="59"/>
      <c r="C16" s="60"/>
      <c r="D16" s="61"/>
      <c r="E16" s="61"/>
      <c r="F16" s="61"/>
      <c r="G16" s="61"/>
      <c r="H16" s="61"/>
      <c r="I16" s="84"/>
    </row>
    <row r="17" spans="1:9" x14ac:dyDescent="0.25">
      <c r="A17" s="59"/>
      <c r="B17" s="59"/>
      <c r="C17" s="60"/>
      <c r="D17" s="61"/>
      <c r="E17" s="61"/>
      <c r="F17" s="61"/>
      <c r="G17" s="61"/>
      <c r="H17" s="61"/>
      <c r="I17" s="84"/>
    </row>
    <row r="18" spans="1:9" x14ac:dyDescent="0.25">
      <c r="A18" s="59"/>
      <c r="B18" s="59"/>
      <c r="C18" s="60"/>
      <c r="D18" s="61"/>
      <c r="E18" s="61"/>
      <c r="F18" s="61"/>
      <c r="G18" s="61"/>
      <c r="H18" s="61"/>
      <c r="I18" s="84"/>
    </row>
    <row r="19" spans="1:9" x14ac:dyDescent="0.25">
      <c r="A19" s="59"/>
      <c r="B19" s="59"/>
      <c r="C19" s="60"/>
      <c r="D19" s="61"/>
      <c r="E19" s="61"/>
      <c r="F19" s="61"/>
      <c r="G19" s="61"/>
      <c r="H19" s="61"/>
      <c r="I19" s="84"/>
    </row>
    <row r="20" spans="1:9" x14ac:dyDescent="0.25">
      <c r="A20" s="59"/>
      <c r="B20" s="59"/>
      <c r="C20" s="60"/>
      <c r="D20" s="61"/>
      <c r="E20" s="61"/>
      <c r="F20" s="61"/>
      <c r="G20" s="61"/>
      <c r="H20" s="61"/>
      <c r="I20" s="84"/>
    </row>
    <row r="21" spans="1:9" x14ac:dyDescent="0.25">
      <c r="A21" s="59"/>
      <c r="B21" s="59"/>
      <c r="C21" s="60"/>
      <c r="D21" s="61"/>
      <c r="E21" s="61"/>
      <c r="F21" s="61"/>
      <c r="G21" s="61"/>
      <c r="H21" s="61"/>
      <c r="I21" s="84"/>
    </row>
    <row r="22" spans="1:9" x14ac:dyDescent="0.25">
      <c r="A22" s="59"/>
      <c r="B22" s="59"/>
      <c r="C22" s="60"/>
      <c r="D22" s="61"/>
      <c r="E22" s="61"/>
      <c r="F22" s="61"/>
      <c r="G22" s="61"/>
      <c r="H22" s="61"/>
      <c r="I22" s="84"/>
    </row>
    <row r="23" spans="1:9" x14ac:dyDescent="0.25">
      <c r="A23" s="59"/>
      <c r="B23" s="59"/>
      <c r="C23" s="60"/>
      <c r="D23" s="61"/>
      <c r="E23" s="61"/>
      <c r="F23" s="61"/>
      <c r="G23" s="61"/>
      <c r="H23" s="61"/>
      <c r="I23" s="84"/>
    </row>
    <row r="24" spans="1:9" x14ac:dyDescent="0.25">
      <c r="A24" s="59"/>
      <c r="B24" s="59"/>
      <c r="C24" s="60"/>
      <c r="D24" s="61"/>
      <c r="E24" s="61"/>
      <c r="F24" s="61"/>
      <c r="G24" s="61"/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  <row r="126" spans="1:9" x14ac:dyDescent="0.25">
      <c r="A126" s="59"/>
      <c r="B126" s="59"/>
      <c r="C126" s="60"/>
      <c r="D126" s="61"/>
      <c r="E126" s="61"/>
      <c r="F126" s="61"/>
      <c r="G126" s="61"/>
      <c r="H126" s="61"/>
      <c r="I126" s="84"/>
    </row>
    <row r="127" spans="1:9" x14ac:dyDescent="0.25">
      <c r="A127" s="59"/>
      <c r="B127" s="59"/>
      <c r="C127" s="60"/>
      <c r="D127" s="61"/>
      <c r="E127" s="61"/>
      <c r="F127" s="61"/>
      <c r="G127" s="61"/>
      <c r="H127" s="61"/>
      <c r="I127" s="84"/>
    </row>
    <row r="128" spans="1:9" x14ac:dyDescent="0.25">
      <c r="A128" s="59"/>
      <c r="B128" s="59"/>
      <c r="C128" s="60"/>
      <c r="D128" s="61"/>
      <c r="E128" s="61"/>
      <c r="F128" s="61"/>
      <c r="G128" s="61"/>
      <c r="H128" s="61"/>
      <c r="I128" s="84"/>
    </row>
  </sheetData>
  <mergeCells count="1">
    <mergeCell ref="A1:I1"/>
  </mergeCells>
  <conditionalFormatting sqref="C10:C128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F10:F128</xm:sqref>
        </x14:dataValidation>
        <x14:dataValidation type="list" allowBlank="1" showInputMessage="1" showErrorMessage="1">
          <x14:formula1>
            <xm:f>Lookup!$E$2:$E$4</xm:f>
          </x14:formula1>
          <xm:sqref>G10:G128</xm:sqref>
        </x14:dataValidation>
        <x14:dataValidation type="list" allowBlank="1" showInputMessage="1" showErrorMessage="1">
          <x14:formula1>
            <xm:f>'Summary Data'!$A$27:$A$36</xm:f>
          </x14:formula1>
          <xm:sqref>B10:B128</xm:sqref>
        </x14:dataValidation>
        <x14:dataValidation type="list" allowBlank="1" showInputMessage="1" showErrorMessage="1">
          <x14:formula1>
            <xm:f>Lookup!$A$2:$A$18</xm:f>
          </x14:formula1>
          <xm:sqref>E10:E128</xm:sqref>
        </x14:dataValidation>
        <x14:dataValidation type="list" allowBlank="1" showInputMessage="1" showErrorMessage="1">
          <x14:formula1>
            <xm:f>'Summary Data'!$A$16:$A$21</xm:f>
          </x14:formula1>
          <xm:sqref>C10:C128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2017-01-03T14:43:38Z</cp:lastPrinted>
  <dcterms:created xsi:type="dcterms:W3CDTF">2014-11-25T13:52:41Z</dcterms:created>
  <dcterms:modified xsi:type="dcterms:W3CDTF">2017-01-03T14:44:00Z</dcterms:modified>
</cp:coreProperties>
</file>